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reatdentalplans-my.sharepoint.com/personal/abrow_greatdentalplans_com/Documents/Manuscripts/In Progress/Oregon ED/BMC ED Submission/"/>
    </mc:Choice>
  </mc:AlternateContent>
  <xr:revisionPtr revIDLastSave="0" documentId="8_{A24DD4CD-CCC3-46ED-A2F2-C8647F507A85}" xr6:coauthVersionLast="45" xr6:coauthVersionMax="45" xr10:uidLastSave="{00000000-0000-0000-0000-000000000000}"/>
  <bookViews>
    <workbookView xWindow="-120" yWindow="-120" windowWidth="29040" windowHeight="15840" xr2:uid="{9672951E-7C39-457C-A35A-1D3A9F0101B1}"/>
  </bookViews>
  <sheets>
    <sheet name="Table 1" sheetId="1" r:id="rId1"/>
  </sheets>
  <definedNames>
    <definedName name="_xlnm.Print_Area" localSheetId="0">'Table 1'!$A$1:$R$13</definedName>
    <definedName name="RE0_LabelOffsetMax" hidden="1">_xll.LabelOffset([0]!RE0_Min,[0]!RE0_Max,119,10,"#,##0%",1,0,0)</definedName>
    <definedName name="RE0_LabelOffsetMin" hidden="1">_xll.LabelOffset([0]!RE0_Min,[0]!RE0_Max,119,10,"#,##0%",0,0,0)</definedName>
    <definedName name="RE0_Max" hidden="1">MAX([0]!VI0_Max,[0]!VI1_Max)</definedName>
    <definedName name="RE0_Min" hidden="1">MIN([0]!VI0_Min,[0]!VI1_Min)</definedName>
    <definedName name="RE0_VisibleMax" hidden="1">[0]!RE0_Max + [0]!RE0_LabelOffsetMax</definedName>
    <definedName name="RE0_VisibleMin" hidden="1">[0]!RE0_Min - [0]!RE0_LabelOffsetMin</definedName>
    <definedName name="RE1_LabelOffsetMax" hidden="1">0</definedName>
    <definedName name="RE1_LabelOffsetMin" hidden="1">0</definedName>
    <definedName name="VI0_ActualNegative" hidden="1">_xll.VarianceACTHSeries([0]!VI0_CategoriesColumn,[0]!VI0_BaseColumn,[0]!VI0_ComparisonColumn1,[0]!VI0_ComparisonColumn2,[0]!VI0_ComparisonColumn3,1,-1,-1,[0]!VI0_Highlights,0)</definedName>
    <definedName name="VI0_ActualPositive" hidden="1">_xll.VarianceACTHSeries([0]!VI0_CategoriesColumn,[0]!VI0_BaseColumn,[0]!VI0_ComparisonColumn1,[0]!VI0_ComparisonColumn2,[0]!VI0_ComparisonColumn3,1,-1,-1,[0]!VI0_Highlights,1)</definedName>
    <definedName name="VI0_Axis" hidden="1">_xll.VarianceActHAxis([0]!RE0_Min,[0]!RE0_LabelOffsetMin)</definedName>
    <definedName name="VI0_AxisXValues" hidden="1">_xll.VarianceActHAxisXValues([0]!VI0_ComparisonColumn1)</definedName>
    <definedName name="VI0_BaseColumn" hidden="1">#REF!</definedName>
    <definedName name="VI0_Categories" hidden="1">_xll.Categories([0]!VI0_CategoriesColumn)</definedName>
    <definedName name="VI0_CategoriesColumn" hidden="1">#REF!</definedName>
    <definedName name="VI0_ComparisonColumn1" hidden="1">#REF!</definedName>
    <definedName name="VI0_DelimiterActual" hidden="1">_xll.DelimiterValues([0]!RE0_Max,[0]!RE0_Min)</definedName>
    <definedName name="VI0_DelimiterActualXValues" hidden="1">_xll.DelimiterXValues([0]!VI0_ComparisonColumn1)</definedName>
    <definedName name="VI0_DeviationLabelsLower" hidden="1">_xll.VarianceACTHDeviationLabels([0]!VI0_ComparisonColumn1,[0]!VI0_ComparisonColumn2,[0]!VI0_ComparisonColumn3,[0]!VI0_BaseColumn,[0]!RE0_Min,0,[0]!RE0_LabelOffsetMin)</definedName>
    <definedName name="VI0_DeviationLabelsUpper" hidden="1">_xll.VarianceACTHDeviationLabels([0]!VI0_ComparisonColumn1,[0]!VI0_ComparisonColumn2,[0]!VI0_ComparisonColumn3,[0]!VI0_BaseColumn,[0]!RE0_Min,1,[0]!RE0_LabelOffsetMin)</definedName>
    <definedName name="VI0_DeviationLabelsXValuesLower" hidden="1">_xll.VarianceACTHDeviationLabelsXValues([0]!VI0_ComparisonColumn1,[0]!VI0_ComparisonColumn2,[0]!VI0_ComparisonColumn3,[0]!VI0_BaseColumn,1,"+#,##0%;-#,##0%;;",0)</definedName>
    <definedName name="VI0_DeviationLabelsXValuesUpper" hidden="1">_xll.VarianceACTHDeviationLabelsXValues([0]!VI0_ComparisonColumn1,[0]!VI0_ComparisonColumn2,[0]!VI0_ComparisonColumn3,[0]!VI0_BaseColumn,1,"+#,##0%;-#,##0%;;",1)</definedName>
    <definedName name="VI0_DeviationOffset" hidden="1">_xll.VarianceACTHDeviationOffset([0]!VI0_ComparisonColumn1,[0]!VI0_ComparisonColumn2,[0]!VI0_ComparisonColumn3,[0]!VI0_BaseColumn,[0]!RE0_Min,[0]!RE0_LabelOffsetMin)</definedName>
    <definedName name="VI0_Highlights" hidden="1">{"-1"}</definedName>
    <definedName name="VI0_HighlightsNegativeActual" hidden="1">_xll.VarianceACTHHighlights([0]!VI0_CategoriesColumn,[0]!VI0_BaseColumn,[0]!VI0_ComparisonColumn1,[0]!VI0_ComparisonColumn2,[0]!VI0_ComparisonColumn3,1,-1,-1,[0]!VI0_Highlights,0)</definedName>
    <definedName name="VI0_HighlightsNegativePreviousYear" hidden="1">_xll.VarianceACTHHighlights([0]!VI0_CategoriesColumn,[0]!VI0_BaseColumn,[0]!VI0_ComparisonColumn1,[0]!VI0_ComparisonColumn2,[0]!VI0_ComparisonColumn3,2,-1,-1,[0]!VI0_Highlights,0)</definedName>
    <definedName name="VI0_HighlightsPositiveActual" hidden="1">_xll.VarianceACTHHighlights([0]!VI0_CategoriesColumn,[0]!VI0_BaseColumn,[0]!VI0_ComparisonColumn1,[0]!VI0_ComparisonColumn2,[0]!VI0_ComparisonColumn3,1,-1,-1,[0]!VI0_Highlights,1)</definedName>
    <definedName name="VI0_HighlightsPositivePreviousYear" hidden="1">_xll.VarianceACTHHighlights([0]!VI0_CategoriesColumn,[0]!VI0_BaseColumn,[0]!VI0_ComparisonColumn1,[0]!VI0_ComparisonColumn2,[0]!VI0_ComparisonColumn3,2,-1,-1,[0]!VI0_Highlights,1)</definedName>
    <definedName name="VI0_Max" hidden="1">_xll.MaxFromScenarios([0]!VI0_ComparisonColumn1,[0]!VI0_ComparisonColumn2,[0]!VI0_ComparisonColumn3,[0]!VI0_BaseColumn)</definedName>
    <definedName name="VI0_Min" hidden="1">_xll.MinFromScenarios([0]!VI0_ComparisonColumn1,[0]!VI0_ComparisonColumn2,[0]!VI0_ComparisonColumn3,[0]!VI0_BaseColumn)</definedName>
    <definedName name="VI0_NegativeActual" hidden="1">_xll.VarianceACTVNegative([0]!VI0_BaseColumn,[0]!VI0_ComparisonColumn1,[0]!VI0_ComparisonColumn2,[0]!VI0_ComparisonColumn3,1,-1,-1)</definedName>
    <definedName name="VI0_Offset" hidden="1">_xll.VarianceACTHOffset([0]!VI0_ComparisonColumn1,[0]!VI0_ComparisonColumn2,[0]!VI0_ComparisonColumn3,[0]!VI0_BaseColumn,[0]!RE0_Min,[0]!RE0_LabelOffsetMin)</definedName>
    <definedName name="VI0_PositiveActual" hidden="1">_xll.VarianceACTVPositive([0]!VI0_BaseColumn,[0]!VI0_ComparisonColumn1,[0]!VI0_ComparisonColumn2,[0]!VI0_ComparisonColumn3,1,-1,-1)</definedName>
    <definedName name="VI0_PreviousYearNegative" hidden="1">_xll.VarianceACTHSeries([0]!VI0_CategoriesColumn,[0]!VI0_BaseColumn,[0]!VI0_ComparisonColumn1,[0]!VI0_ComparisonColumn2,[0]!VI0_ComparisonColumn3,2,-1,-1,[0]!VI0_Highlights,0)</definedName>
    <definedName name="VI0_PreviousYearPositive" hidden="1">_xll.VarianceACTHSeries([0]!VI0_CategoriesColumn,[0]!VI0_BaseColumn,[0]!VI0_ComparisonColumn1,[0]!VI0_ComparisonColumn2,[0]!VI0_ComparisonColumn3,2,-1,-1,[0]!VI0_Highlights,1)</definedName>
    <definedName name="VI0_SeriesMax" hidden="1">_xll.VarianceACTHSeriesMax([0]!RE0_VisibleMax,[0]!RE0_VisibleMin)</definedName>
    <definedName name="VI1_ActualNegative" hidden="1">_xll.VarianceACTHSeries([0]!VI1_CategoriesColumn,[0]!VI1_BaseColumn,[0]!VI1_ComparisonColumn1,[0]!VI1_ComparisonColumn2,[0]!VI1_ComparisonColumn3,1,-1,-1,[0]!VI1_Highlights,0)</definedName>
    <definedName name="VI1_ActualPositive" hidden="1">_xll.VarianceACTHSeries([0]!VI1_CategoriesColumn,[0]!VI1_BaseColumn,[0]!VI1_ComparisonColumn1,[0]!VI1_ComparisonColumn2,[0]!VI1_ComparisonColumn3,1,-1,-1,[0]!VI1_Highlights,1)</definedName>
    <definedName name="VI1_Axis" hidden="1">_xll.VarianceActHAxis([0]!RE0_Min,[0]!RE0_LabelOffsetMin)</definedName>
    <definedName name="VI1_AxisXValues" hidden="1">_xll.VarianceActHAxisXValues([0]!VI1_ComparisonColumn1)</definedName>
    <definedName name="VI1_BaseColumn" hidden="1">#REF!</definedName>
    <definedName name="VI1_Categories" hidden="1">_xll.Categories([0]!VI1_CategoriesColumn)</definedName>
    <definedName name="VI1_CategoriesColumn" hidden="1">#REF!</definedName>
    <definedName name="VI1_ComparisonColumn1" hidden="1">#REF!</definedName>
    <definedName name="VI1_DelimiterActual" hidden="1">_xll.DelimiterValues([0]!RE0_Max,[0]!RE0_Min)</definedName>
    <definedName name="VI1_DelimiterActualXValues" hidden="1">_xll.DelimiterXValues([0]!VI1_ComparisonColumn1)</definedName>
    <definedName name="VI1_DeviationLabelsLower" hidden="1">_xll.VarianceACTHDeviationLabels([0]!VI1_ComparisonColumn1,[0]!VI1_ComparisonColumn2,[0]!VI1_ComparisonColumn3,[0]!VI1_BaseColumn,[0]!RE0_Min,0,[0]!RE0_LabelOffsetMin)</definedName>
    <definedName name="VI1_DeviationLabelsUpper" hidden="1">_xll.VarianceACTHDeviationLabels([0]!VI1_ComparisonColumn1,[0]!VI1_ComparisonColumn2,[0]!VI1_ComparisonColumn3,[0]!VI1_BaseColumn,[0]!RE0_Min,1,[0]!RE0_LabelOffsetMin)</definedName>
    <definedName name="VI1_DeviationLabelsXValuesLower" hidden="1">_xll.VarianceACTHDeviationLabelsXValues([0]!VI1_ComparisonColumn1,[0]!VI1_ComparisonColumn2,[0]!VI1_ComparisonColumn3,[0]!VI1_BaseColumn,1,"+#,##0%;-#,##0%;;",0)</definedName>
    <definedName name="VI1_DeviationLabelsXValuesUpper" hidden="1">_xll.VarianceACTHDeviationLabelsXValues([0]!VI1_ComparisonColumn1,[0]!VI1_ComparisonColumn2,[0]!VI1_ComparisonColumn3,[0]!VI1_BaseColumn,1,"+#,##0%;-#,##0%;;",1)</definedName>
    <definedName name="VI1_DeviationOffset" hidden="1">_xll.VarianceACTHDeviationOffset([0]!VI1_ComparisonColumn1,[0]!VI1_ComparisonColumn2,[0]!VI1_ComparisonColumn3,[0]!VI1_BaseColumn,[0]!RE0_Min,[0]!RE0_LabelOffsetMin)</definedName>
    <definedName name="VI1_Highlights" hidden="1">{"-1"}</definedName>
    <definedName name="VI1_HighlightsNegativeActual" hidden="1">_xll.VarianceACTHHighlights([0]!VI1_CategoriesColumn,[0]!VI1_BaseColumn,[0]!VI1_ComparisonColumn1,[0]!VI1_ComparisonColumn2,[0]!VI1_ComparisonColumn3,1,-1,-1,[0]!VI1_Highlights,0)</definedName>
    <definedName name="VI1_HighlightsNegativePreviousYear" hidden="1">_xll.VarianceACTHHighlights([0]!VI1_CategoriesColumn,[0]!VI1_BaseColumn,[0]!VI1_ComparisonColumn1,[0]!VI1_ComparisonColumn2,[0]!VI1_ComparisonColumn3,2,-1,-1,[0]!VI1_Highlights,0)</definedName>
    <definedName name="VI1_HighlightsPositiveActual" hidden="1">_xll.VarianceACTHHighlights([0]!VI1_CategoriesColumn,[0]!VI1_BaseColumn,[0]!VI1_ComparisonColumn1,[0]!VI1_ComparisonColumn2,[0]!VI1_ComparisonColumn3,1,-1,-1,[0]!VI1_Highlights,1)</definedName>
    <definedName name="VI1_HighlightsPositivePreviousYear" hidden="1">_xll.VarianceACTHHighlights([0]!VI1_CategoriesColumn,[0]!VI1_BaseColumn,[0]!VI1_ComparisonColumn1,[0]!VI1_ComparisonColumn2,[0]!VI1_ComparisonColumn3,2,-1,-1,[0]!VI1_Highlights,1)</definedName>
    <definedName name="VI1_Max" hidden="1">_xll.MaxFromScenarios([0]!VI1_ComparisonColumn1,[0]!VI1_ComparisonColumn2,[0]!VI1_ComparisonColumn3,[0]!VI1_BaseColumn)</definedName>
    <definedName name="VI1_Min" hidden="1">_xll.MinFromScenarios([0]!VI1_ComparisonColumn1,[0]!VI1_ComparisonColumn2,[0]!VI1_ComparisonColumn3,[0]!VI1_BaseColumn)</definedName>
    <definedName name="VI1_NegativeActual" hidden="1">_xll.VarianceACTVNegative([0]!VI1_BaseColumn,[0]!VI1_ComparisonColumn1,[0]!VI1_ComparisonColumn2,[0]!VI1_ComparisonColumn3,1,-1,-1)</definedName>
    <definedName name="VI1_Offset" hidden="1">_xll.VarianceACTHOffset([0]!VI1_ComparisonColumn1,[0]!VI1_ComparisonColumn2,[0]!VI1_ComparisonColumn3,[0]!VI1_BaseColumn,[0]!RE0_Min,[0]!RE0_LabelOffsetMin)</definedName>
    <definedName name="VI1_PositiveActual" hidden="1">_xll.VarianceACTVPositive([0]!VI1_BaseColumn,[0]!VI1_ComparisonColumn1,[0]!VI1_ComparisonColumn2,[0]!VI1_ComparisonColumn3,1,-1,-1)</definedName>
    <definedName name="VI1_PreviousYearNegative" hidden="1">_xll.VarianceACTHSeries([0]!VI1_CategoriesColumn,[0]!VI1_BaseColumn,[0]!VI1_ComparisonColumn1,[0]!VI1_ComparisonColumn2,[0]!VI1_ComparisonColumn3,2,-1,-1,[0]!VI1_Highlights,0)</definedName>
    <definedName name="VI1_PreviousYearPositive" hidden="1">_xll.VarianceACTHSeries([0]!VI1_CategoriesColumn,[0]!VI1_BaseColumn,[0]!VI1_ComparisonColumn1,[0]!VI1_ComparisonColumn2,[0]!VI1_ComparisonColumn3,2,-1,-1,[0]!VI1_Highlights,1)</definedName>
    <definedName name="VI1_SeriesMax" hidden="1">_xll.VarianceACTHSeriesMax([0]!RE0_VisibleMax,[0]!RE0_VisibleMin)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Q13" i="1" l="1"/>
  <c r="R13" i="1" s="1"/>
  <c r="N13" i="1"/>
  <c r="K13" i="1"/>
  <c r="L13" i="1" s="1"/>
  <c r="H13" i="1"/>
  <c r="E13" i="1"/>
  <c r="F13" i="1" s="1"/>
  <c r="B13" i="1"/>
  <c r="R12" i="1"/>
  <c r="P12" i="1"/>
  <c r="L12" i="1"/>
  <c r="J12" i="1"/>
  <c r="F12" i="1"/>
  <c r="D12" i="1"/>
  <c r="D13" i="1" s="1"/>
  <c r="R11" i="1"/>
  <c r="P11" i="1"/>
  <c r="P13" i="1" s="1"/>
  <c r="O11" i="1"/>
  <c r="L11" i="1"/>
  <c r="J11" i="1"/>
  <c r="J13" i="1" s="1"/>
  <c r="I11" i="1"/>
  <c r="F11" i="1"/>
  <c r="D11" i="1"/>
  <c r="C11" i="1"/>
  <c r="Q7" i="1"/>
  <c r="R7" i="1" s="1"/>
  <c r="P7" i="1"/>
  <c r="N7" i="1"/>
  <c r="K7" i="1"/>
  <c r="L7" i="1" s="1"/>
  <c r="J7" i="1"/>
  <c r="H7" i="1"/>
  <c r="E7" i="1"/>
  <c r="F7" i="1" s="1"/>
  <c r="D7" i="1"/>
  <c r="B7" i="1"/>
</calcChain>
</file>

<file path=xl/sharedStrings.xml><?xml version="1.0" encoding="utf-8"?>
<sst xmlns="http://schemas.openxmlformats.org/spreadsheetml/2006/main" count="41" uniqueCount="14">
  <si>
    <t>Table 1: Emergency Department and Inpatient Admissions for Non-Traumatic Dental Conditions in Oregon, 2013-2015</t>
  </si>
  <si>
    <t>Panel A: All Payers</t>
  </si>
  <si>
    <t>Count</t>
  </si>
  <si>
    <t>% of Total Visits</t>
  </si>
  <si>
    <t>Rate Per 10,000 of Population</t>
  </si>
  <si>
    <t>Inflation Adjusted Total Cost</t>
  </si>
  <si>
    <t>Inflation Adjusted Avg. Cost</t>
  </si>
  <si>
    <t>ED Visits</t>
  </si>
  <si>
    <t>Inpatient Visits</t>
  </si>
  <si>
    <t>Total</t>
  </si>
  <si>
    <t xml:space="preserve"> </t>
  </si>
  <si>
    <t>Panel A: Medicaid Enrollees</t>
  </si>
  <si>
    <t>% of Total Medicaid Visits</t>
  </si>
  <si>
    <t>Rate Per 10,000 of Medicaid Population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</si>
</sst>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.0%"/>
    <numFmt numFmtId="165" formatCode="&quot;$&quot;#,##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3">
    <xf numFmtId="0" fontId="0" fillId="0" borderId="0" xfId="0"/>
    <xf numFmtId="0" fontId="0" fillId="0" borderId="4" xfId="0" applyBorder="1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wrapText="1"/>
    </xf>
    <xf numFmtId="3" fontId="0" fillId="0" borderId="0" xfId="0" applyNumberFormat="1" applyAlignment="1">
      <alignment horizontal="center"/>
    </xf>
    <xf numFmtId="164" fontId="0" fillId="0" borderId="0" xfId="2" applyNumberFormat="1" applyFont="1" applyAlignment="1">
      <alignment horizontal="center"/>
    </xf>
    <xf numFmtId="2" fontId="0" fillId="0" borderId="0" xfId="1" applyNumberFormat="1" applyFont="1" applyAlignment="1">
      <alignment horizontal="center"/>
    </xf>
    <xf numFmtId="165" fontId="0" fillId="0" borderId="0" xfId="0" applyNumberFormat="1" applyAlignment="1">
      <alignment horizontal="center"/>
    </xf>
    <xf numFmtId="0" fontId="0" fillId="0" borderId="3" xfId="0" applyBorder="1"/>
    <xf numFmtId="3" fontId="0" fillId="0" borderId="3" xfId="0" applyNumberFormat="1" applyBorder="1" applyAlignment="1">
      <alignment horizontal="center"/>
    </xf>
    <xf numFmtId="164" fontId="0" fillId="0" borderId="3" xfId="2" applyNumberFormat="1" applyFont="1" applyBorder="1" applyAlignment="1">
      <alignment horizontal="center"/>
    </xf>
    <xf numFmtId="2" fontId="0" fillId="0" borderId="3" xfId="1" applyNumberFormat="1" applyFont="1" applyBorder="1" applyAlignment="1">
      <alignment horizontal="center"/>
    </xf>
    <xf numFmtId="165" fontId="0" fillId="0" borderId="3" xfId="0" applyNumberFormat="1" applyBorder="1" applyAlignment="1">
      <alignment horizontal="center"/>
    </xf>
    <xf numFmtId="0" fontId="0" fillId="0" borderId="1" xfId="0" applyBorder="1"/>
    <xf numFmtId="3" fontId="0" fillId="0" borderId="1" xfId="0" applyNumberFormat="1" applyBorder="1" applyAlignment="1">
      <alignment horizontal="center"/>
    </xf>
    <xf numFmtId="164" fontId="0" fillId="0" borderId="1" xfId="2" applyNumberFormat="1" applyFont="1" applyBorder="1" applyAlignment="1">
      <alignment horizontal="center"/>
    </xf>
    <xf numFmtId="2" fontId="0" fillId="0" borderId="1" xfId="1" applyNumberFormat="1" applyFon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0E8907-E85A-470C-9CFC-B631DE0FF9D7}">
  <sheetPr>
    <pageSetUpPr fitToPage="1"/>
  </sheetPr>
  <dimension ref="A1:R13"/>
  <sheetViews>
    <sheetView tabSelected="1" workbookViewId="0">
      <selection activeCell="R13" sqref="A1:R13"/>
    </sheetView>
  </sheetViews>
  <sheetFormatPr defaultRowHeight="15" x14ac:dyDescent="0.25"/>
  <cols>
    <col min="1" max="1" width="16.28515625" customWidth="1"/>
    <col min="3" max="3" width="10.42578125" customWidth="1"/>
    <col min="4" max="4" width="11.5703125" customWidth="1"/>
    <col min="5" max="5" width="14.28515625" customWidth="1"/>
    <col min="7" max="7" width="2.5703125" customWidth="1"/>
    <col min="9" max="9" width="10.42578125" customWidth="1"/>
    <col min="10" max="10" width="11.5703125" customWidth="1"/>
    <col min="11" max="11" width="15.28515625" customWidth="1"/>
    <col min="13" max="13" width="1.7109375" customWidth="1"/>
    <col min="15" max="15" width="10.42578125" customWidth="1"/>
    <col min="16" max="16" width="11.5703125" customWidth="1"/>
    <col min="17" max="17" width="14.5703125" customWidth="1"/>
  </cols>
  <sheetData>
    <row r="1" spans="1:18" ht="15.75" thickBot="1" x14ac:dyDescent="0.3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</row>
    <row r="2" spans="1:18" ht="17.25" customHeight="1" x14ac:dyDescent="0.25">
      <c r="B2" s="21" t="s">
        <v>1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</row>
    <row r="3" spans="1:18" ht="21.75" customHeight="1" x14ac:dyDescent="0.25">
      <c r="B3" s="18">
        <v>2013</v>
      </c>
      <c r="C3" s="18"/>
      <c r="D3" s="18"/>
      <c r="E3" s="18"/>
      <c r="F3" s="18"/>
      <c r="H3" s="18">
        <v>2014</v>
      </c>
      <c r="I3" s="18"/>
      <c r="J3" s="18"/>
      <c r="K3" s="18"/>
      <c r="L3" s="18"/>
      <c r="N3" s="18">
        <v>2015</v>
      </c>
      <c r="O3" s="18"/>
      <c r="P3" s="18"/>
      <c r="Q3" s="18"/>
      <c r="R3" s="18"/>
    </row>
    <row r="4" spans="1:18" ht="65.25" customHeight="1" thickBot="1" x14ac:dyDescent="0.3">
      <c r="A4" s="1"/>
      <c r="B4" s="2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1"/>
      <c r="H4" s="2" t="s">
        <v>2</v>
      </c>
      <c r="I4" s="3" t="s">
        <v>3</v>
      </c>
      <c r="J4" s="3" t="s">
        <v>4</v>
      </c>
      <c r="K4" s="3" t="s">
        <v>5</v>
      </c>
      <c r="L4" s="3" t="s">
        <v>6</v>
      </c>
      <c r="M4" s="1"/>
      <c r="N4" s="2" t="s">
        <v>2</v>
      </c>
      <c r="O4" s="3" t="s">
        <v>3</v>
      </c>
      <c r="P4" s="3" t="s">
        <v>4</v>
      </c>
      <c r="Q4" s="3" t="s">
        <v>5</v>
      </c>
      <c r="R4" s="3" t="s">
        <v>6</v>
      </c>
    </row>
    <row r="5" spans="1:18" ht="15.75" thickTop="1" x14ac:dyDescent="0.25">
      <c r="A5" t="s">
        <v>7</v>
      </c>
      <c r="B5" s="4">
        <v>13379</v>
      </c>
      <c r="C5" s="5">
        <v>1.6852184712741986E-2</v>
      </c>
      <c r="D5" s="6">
        <v>34.042693950354511</v>
      </c>
      <c r="E5" s="7">
        <v>7177736.5599999996</v>
      </c>
      <c r="F5" s="7">
        <v>536.49275431646606</v>
      </c>
      <c r="H5" s="4">
        <v>26239</v>
      </c>
      <c r="I5" s="5">
        <v>2.4954706052983219E-2</v>
      </c>
      <c r="J5" s="6">
        <v>66.089220321497024</v>
      </c>
      <c r="K5" s="7">
        <v>13559107.26</v>
      </c>
      <c r="L5" s="7">
        <v>516.75396394679672</v>
      </c>
      <c r="N5" s="4">
        <v>25681</v>
      </c>
      <c r="O5" s="5">
        <v>2.2684772556027352E-2</v>
      </c>
      <c r="P5" s="6">
        <v>63.740746100064605</v>
      </c>
      <c r="Q5" s="7">
        <v>13888516</v>
      </c>
      <c r="R5" s="7">
        <v>540.80900276468981</v>
      </c>
    </row>
    <row r="6" spans="1:18" x14ac:dyDescent="0.25">
      <c r="A6" t="s">
        <v>8</v>
      </c>
      <c r="B6" s="4">
        <v>726</v>
      </c>
      <c r="C6" s="5">
        <v>2.650583055253339E-3</v>
      </c>
      <c r="D6" s="6">
        <v>1.8472976910051104</v>
      </c>
      <c r="E6" s="7">
        <v>9973642.2300000004</v>
      </c>
      <c r="F6" s="7">
        <v>13737.799214876033</v>
      </c>
      <c r="H6" s="4">
        <v>1416</v>
      </c>
      <c r="I6" s="5">
        <v>5.1847051198963059E-3</v>
      </c>
      <c r="J6" s="6">
        <v>3.5665359188703754</v>
      </c>
      <c r="K6" s="7">
        <v>20016495.940000001</v>
      </c>
      <c r="L6" s="7">
        <v>14135.943460451977</v>
      </c>
      <c r="N6" s="4">
        <v>1300</v>
      </c>
      <c r="O6" s="5">
        <v>4.7746722003893195E-3</v>
      </c>
      <c r="P6" s="6">
        <v>3.2266255180905725</v>
      </c>
      <c r="Q6" s="7">
        <v>20956912</v>
      </c>
      <c r="R6" s="7">
        <v>16120.701538461539</v>
      </c>
    </row>
    <row r="7" spans="1:18" x14ac:dyDescent="0.25">
      <c r="A7" s="8" t="s">
        <v>9</v>
      </c>
      <c r="B7" s="9">
        <f>B5+B6</f>
        <v>14105</v>
      </c>
      <c r="C7" s="10">
        <v>1.3209340656767855E-2</v>
      </c>
      <c r="D7" s="11">
        <f>D5+D6</f>
        <v>35.889991641359622</v>
      </c>
      <c r="E7" s="12">
        <f>E5+E6</f>
        <v>17151378.789999999</v>
      </c>
      <c r="F7" s="12">
        <f>E7/B7</f>
        <v>1215.9786451612902</v>
      </c>
      <c r="G7" s="8" t="s">
        <v>10</v>
      </c>
      <c r="H7" s="9">
        <f>H5+H6</f>
        <v>27655</v>
      </c>
      <c r="I7" s="10">
        <v>2.0878379194549802E-2</v>
      </c>
      <c r="J7" s="11">
        <f>J5+J6</f>
        <v>69.655756240367396</v>
      </c>
      <c r="K7" s="12">
        <f>K5+K6</f>
        <v>33575603.200000003</v>
      </c>
      <c r="L7" s="12">
        <f>K7/H7</f>
        <v>1214.0879840896764</v>
      </c>
      <c r="M7" s="8"/>
      <c r="N7" s="9">
        <f>N5+N6</f>
        <v>26981</v>
      </c>
      <c r="O7" s="10">
        <v>1.9212433358896743E-2</v>
      </c>
      <c r="P7" s="11">
        <f>P5+P6</f>
        <v>66.967371618155184</v>
      </c>
      <c r="Q7" s="12">
        <f>Q5+Q6</f>
        <v>34845428</v>
      </c>
      <c r="R7" s="12">
        <f>Q7/N7</f>
        <v>1291.4802268262852</v>
      </c>
    </row>
    <row r="8" spans="1:18" x14ac:dyDescent="0.25">
      <c r="B8" s="22" t="s">
        <v>11</v>
      </c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</row>
    <row r="9" spans="1:18" x14ac:dyDescent="0.25">
      <c r="B9" s="18">
        <v>2013</v>
      </c>
      <c r="C9" s="18"/>
      <c r="D9" s="18"/>
      <c r="E9" s="18"/>
      <c r="F9" s="18"/>
      <c r="H9" s="18">
        <v>2014</v>
      </c>
      <c r="I9" s="18"/>
      <c r="J9" s="18"/>
      <c r="K9" s="18"/>
      <c r="L9" s="18"/>
      <c r="N9" s="18">
        <v>2015</v>
      </c>
      <c r="O9" s="18"/>
      <c r="P9" s="18"/>
      <c r="Q9" s="18"/>
      <c r="R9" s="18"/>
    </row>
    <row r="10" spans="1:18" ht="60.75" thickBot="1" x14ac:dyDescent="0.3">
      <c r="A10" s="1"/>
      <c r="B10" s="2" t="s">
        <v>2</v>
      </c>
      <c r="C10" s="3" t="s">
        <v>12</v>
      </c>
      <c r="D10" s="3" t="s">
        <v>13</v>
      </c>
      <c r="E10" s="3" t="s">
        <v>5</v>
      </c>
      <c r="F10" s="3" t="s">
        <v>6</v>
      </c>
      <c r="G10" s="1"/>
      <c r="H10" s="2" t="s">
        <v>2</v>
      </c>
      <c r="I10" s="3" t="s">
        <v>12</v>
      </c>
      <c r="J10" s="3" t="s">
        <v>13</v>
      </c>
      <c r="K10" s="3" t="s">
        <v>5</v>
      </c>
      <c r="L10" s="3" t="s">
        <v>6</v>
      </c>
      <c r="M10" s="1"/>
      <c r="N10" s="2" t="s">
        <v>2</v>
      </c>
      <c r="O10" s="3" t="s">
        <v>12</v>
      </c>
      <c r="P10" s="3" t="s">
        <v>13</v>
      </c>
      <c r="Q10" s="3" t="s">
        <v>5</v>
      </c>
      <c r="R10" s="3" t="s">
        <v>6</v>
      </c>
    </row>
    <row r="11" spans="1:18" ht="15.75" thickTop="1" x14ac:dyDescent="0.25">
      <c r="A11" t="s">
        <v>7</v>
      </c>
      <c r="B11" s="4">
        <v>9554</v>
      </c>
      <c r="C11" s="5">
        <f>B11/420722</f>
        <v>2.2708581913947926E-2</v>
      </c>
      <c r="D11" s="6">
        <f>B11/668812*10000</f>
        <v>142.85030770978989</v>
      </c>
      <c r="E11" s="7">
        <v>1442171.8800000001</v>
      </c>
      <c r="F11" s="7">
        <f>E11/B11</f>
        <v>150.94953736654804</v>
      </c>
      <c r="H11" s="4">
        <v>21572</v>
      </c>
      <c r="I11" s="5">
        <f>H11/625057</f>
        <v>3.4512052500811928E-2</v>
      </c>
      <c r="J11" s="6">
        <f>H11/970829*10000</f>
        <v>222.20185017134841</v>
      </c>
      <c r="K11" s="7">
        <v>6104451</v>
      </c>
      <c r="L11" s="7">
        <f>K11/H11</f>
        <v>282.98029853513816</v>
      </c>
      <c r="N11" s="4">
        <v>21052</v>
      </c>
      <c r="O11" s="5">
        <f>N11/679996</f>
        <v>3.0959005641209653E-2</v>
      </c>
      <c r="P11" s="6">
        <f>N11/1047576*10000</f>
        <v>200.95916668575836</v>
      </c>
      <c r="Q11" s="7">
        <v>6643683</v>
      </c>
      <c r="R11" s="7">
        <f>Q11/N11</f>
        <v>315.58441003230098</v>
      </c>
    </row>
    <row r="12" spans="1:18" x14ac:dyDescent="0.25">
      <c r="A12" t="s">
        <v>8</v>
      </c>
      <c r="B12" s="4">
        <v>244</v>
      </c>
      <c r="C12" s="5">
        <v>1.5E-3</v>
      </c>
      <c r="D12" s="6">
        <f>B12/668812*10000</f>
        <v>3.6482598996429489</v>
      </c>
      <c r="E12" s="7">
        <v>1680218.4</v>
      </c>
      <c r="F12" s="7">
        <f>E12/B12</f>
        <v>6886.1409836065568</v>
      </c>
      <c r="H12" s="4">
        <v>726</v>
      </c>
      <c r="I12" s="5">
        <v>5.1000000000000004E-3</v>
      </c>
      <c r="J12" s="6">
        <f>H12/970829*10000</f>
        <v>7.4781449668273199</v>
      </c>
      <c r="K12" s="7">
        <v>6520296</v>
      </c>
      <c r="L12" s="7">
        <f>K12/H12</f>
        <v>8981.1239669421484</v>
      </c>
      <c r="N12" s="4">
        <v>706</v>
      </c>
      <c r="O12" s="5">
        <v>4.7999999999999996E-3</v>
      </c>
      <c r="P12" s="6">
        <f>N12/1047576*10000</f>
        <v>6.739367835841982</v>
      </c>
      <c r="Q12" s="7">
        <v>6158742</v>
      </c>
      <c r="R12" s="7">
        <f>Q12/N12</f>
        <v>8723.4305949008503</v>
      </c>
    </row>
    <row r="13" spans="1:18" ht="15.75" thickBot="1" x14ac:dyDescent="0.3">
      <c r="A13" s="13" t="s">
        <v>9</v>
      </c>
      <c r="B13" s="14">
        <f>B11+B12</f>
        <v>9798</v>
      </c>
      <c r="C13" s="15">
        <v>1.6828603473239636E-2</v>
      </c>
      <c r="D13" s="16">
        <f>D11+D12</f>
        <v>146.49856760943283</v>
      </c>
      <c r="E13" s="17">
        <f>E11+E12</f>
        <v>3122390.2800000003</v>
      </c>
      <c r="F13" s="17">
        <f>E13/B13</f>
        <v>318.67628903857934</v>
      </c>
      <c r="G13" s="13" t="s">
        <v>10</v>
      </c>
      <c r="H13" s="14">
        <f>H11+H12</f>
        <v>22298</v>
      </c>
      <c r="I13" s="15">
        <v>2.9065568941110221E-2</v>
      </c>
      <c r="J13" s="16">
        <f>J11+J12</f>
        <v>229.67999513817574</v>
      </c>
      <c r="K13" s="17">
        <f>K11+K12</f>
        <v>12624747</v>
      </c>
      <c r="L13" s="17">
        <f>K13/H13</f>
        <v>566.18293120459236</v>
      </c>
      <c r="M13" s="13"/>
      <c r="N13" s="14">
        <f>N11+N12</f>
        <v>21758</v>
      </c>
      <c r="O13" s="15">
        <v>2.6343381706617205E-2</v>
      </c>
      <c r="P13" s="16">
        <f>P11+P12</f>
        <v>207.69853452160035</v>
      </c>
      <c r="Q13" s="17">
        <f>Q11+Q12</f>
        <v>12802425</v>
      </c>
      <c r="R13" s="17">
        <f>Q13/N13</f>
        <v>588.40081808989794</v>
      </c>
    </row>
  </sheetData>
  <mergeCells count="9">
    <mergeCell ref="B9:F9"/>
    <mergeCell ref="H9:L9"/>
    <mergeCell ref="N9:R9"/>
    <mergeCell ref="A1:R1"/>
    <mergeCell ref="B2:R2"/>
    <mergeCell ref="B3:F3"/>
    <mergeCell ref="H3:L3"/>
    <mergeCell ref="N3:R3"/>
    <mergeCell ref="B8:R8"/>
  </mergeCells>
  <pageMargins left="0.7" right="0.7" top="0.75" bottom="0.75" header="0.3" footer="0.3"/>
  <pageSetup scale="65" orientation="landscape" horizontalDpi="4294967293" verticalDpi="4294967293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B3B9CC7ED914D41A472B493B65D718D" ma:contentTypeVersion="13" ma:contentTypeDescription="Create a new document." ma:contentTypeScope="" ma:versionID="4fe5ff657d7e2326119eebb3aa3cadbf">
  <xsd:schema xmlns:xsd="http://www.w3.org/2001/XMLSchema" xmlns:xs="http://www.w3.org/2001/XMLSchema" xmlns:p="http://schemas.microsoft.com/office/2006/metadata/properties" xmlns:ns3="cb0872e5-2b38-4fd5-855c-d3baf76798b2" xmlns:ns4="30a37675-9f4f-4784-a216-a3bd34dc4556" targetNamespace="http://schemas.microsoft.com/office/2006/metadata/properties" ma:root="true" ma:fieldsID="c7cf35f7f4f3d8d0718b9dc60ab100d3" ns3:_="" ns4:_="">
    <xsd:import namespace="cb0872e5-2b38-4fd5-855c-d3baf76798b2"/>
    <xsd:import namespace="30a37675-9f4f-4784-a216-a3bd34dc455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0872e5-2b38-4fd5-855c-d3baf76798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0a37675-9f4f-4784-a216-a3bd34dc455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057BEA-8065-48D4-9B11-A65DEF53C2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0872e5-2b38-4fd5-855c-d3baf76798b2"/>
    <ds:schemaRef ds:uri="30a37675-9f4f-4784-a216-a3bd34dc455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4545359-FDF3-4FF6-8BB0-8A253503EF1A}">
  <ds:schemaRefs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cb0872e5-2b38-4fd5-855c-d3baf76798b2"/>
    <ds:schemaRef ds:uri="http://purl.org/dc/terms/"/>
    <ds:schemaRef ds:uri="http://schemas.openxmlformats.org/package/2006/metadata/core-properties"/>
    <ds:schemaRef ds:uri="30a37675-9f4f-4784-a216-a3bd34dc4556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A0B2CAF4-8DD3-461B-A1FB-C0DD001D804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1</vt:lpstr>
      <vt:lpstr>'Table 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DentaQuest</dc:creator>
  <cp:lastModifiedBy>Eric Tranby</cp:lastModifiedBy>
  <cp:lastPrinted>2019-12-11T20:41:54Z</cp:lastPrinted>
  <dcterms:created xsi:type="dcterms:W3CDTF">2019-10-24T23:12:31Z</dcterms:created>
  <dcterms:modified xsi:type="dcterms:W3CDTF">2019-12-11T20:42:36Z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0x010100DB3B9CC7ED914D41A472B493B65D718D</vt:lpwstr>
  </property>
</Properties>
</file>